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1-c807\excel\Oliver von Malm\Peri_Sieblinien_Variation\"/>
    </mc:Choice>
  </mc:AlternateContent>
  <bookViews>
    <workbookView xWindow="0" yWindow="0" windowWidth="20490" windowHeight="8295" activeTab="2"/>
  </bookViews>
  <sheets>
    <sheet name="example" sheetId="1" r:id="rId1"/>
    <sheet name="Grading Curve" sheetId="4" r:id="rId2"/>
    <sheet name="Mixture Calculation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K4" i="4"/>
  <c r="L4" i="4"/>
  <c r="M4" i="4"/>
  <c r="I4" i="4"/>
  <c r="J3" i="4"/>
  <c r="K3" i="4"/>
  <c r="L3" i="4"/>
  <c r="M3" i="4"/>
  <c r="I3" i="4"/>
  <c r="D16" i="5" l="1"/>
  <c r="C16" i="5"/>
  <c r="B9" i="5"/>
  <c r="C18" i="5" s="1"/>
  <c r="B7" i="5"/>
  <c r="D21" i="5" s="1"/>
  <c r="C21" i="5" l="1"/>
  <c r="D18" i="5"/>
  <c r="D17" i="5"/>
  <c r="C17" i="5"/>
  <c r="C20" i="5" s="1"/>
  <c r="D20" i="5" l="1"/>
  <c r="N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I7" i="1"/>
  <c r="I8" i="1"/>
  <c r="I9" i="1"/>
  <c r="I10" i="1"/>
  <c r="I11" i="1"/>
  <c r="I12" i="1"/>
  <c r="I13" i="1"/>
  <c r="I14" i="1"/>
  <c r="L3" i="1"/>
  <c r="M3" i="1"/>
  <c r="L4" i="1"/>
  <c r="M4" i="1"/>
  <c r="N12" i="1" l="1"/>
  <c r="N14" i="1"/>
  <c r="N13" i="1"/>
  <c r="N10" i="1"/>
  <c r="N9" i="1"/>
  <c r="N8" i="1"/>
  <c r="N11" i="1"/>
  <c r="N7" i="1"/>
  <c r="N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I7" i="4"/>
  <c r="I8" i="4"/>
  <c r="I9" i="4"/>
  <c r="I10" i="4"/>
  <c r="I11" i="4"/>
  <c r="I12" i="4"/>
  <c r="I13" i="4"/>
  <c r="I14" i="4"/>
  <c r="H14" i="4"/>
  <c r="H13" i="4"/>
  <c r="H12" i="4"/>
  <c r="H11" i="4"/>
  <c r="H10" i="4"/>
  <c r="H9" i="4"/>
  <c r="H8" i="4"/>
  <c r="H7" i="4"/>
  <c r="I6" i="4"/>
  <c r="H6" i="4"/>
  <c r="N14" i="4" l="1"/>
  <c r="N12" i="4"/>
  <c r="N10" i="4"/>
  <c r="N8" i="4"/>
  <c r="N6" i="4"/>
  <c r="N13" i="4"/>
  <c r="N11" i="4"/>
  <c r="N9" i="4"/>
  <c r="N7" i="4"/>
  <c r="H14" i="1"/>
  <c r="H13" i="1"/>
  <c r="H12" i="1"/>
  <c r="H11" i="1"/>
  <c r="H10" i="1"/>
  <c r="H9" i="1"/>
  <c r="H8" i="1"/>
  <c r="H7" i="1"/>
  <c r="I6" i="1"/>
  <c r="N6" i="1" s="1"/>
  <c r="H6" i="1"/>
  <c r="K4" i="1"/>
  <c r="J4" i="1"/>
  <c r="I4" i="1"/>
  <c r="K3" i="1"/>
  <c r="J3" i="1"/>
  <c r="I3" i="1"/>
</calcChain>
</file>

<file path=xl/sharedStrings.xml><?xml version="1.0" encoding="utf-8"?>
<sst xmlns="http://schemas.openxmlformats.org/spreadsheetml/2006/main" count="74" uniqueCount="43">
  <si>
    <t>mm</t>
  </si>
  <si>
    <t>Percentage passing [wt-%]</t>
  </si>
  <si>
    <t>resulting</t>
  </si>
  <si>
    <t>Portion %</t>
  </si>
  <si>
    <t>lower limit</t>
  </si>
  <si>
    <t>upper limit</t>
  </si>
  <si>
    <t>Gradation curves</t>
  </si>
  <si>
    <t>(copy results and add in graph)</t>
  </si>
  <si>
    <t>Sieve</t>
  </si>
  <si>
    <t>CEM II/B-P 42.5N</t>
  </si>
  <si>
    <t>kg/m³</t>
  </si>
  <si>
    <t>w/c</t>
  </si>
  <si>
    <t>air content</t>
  </si>
  <si>
    <t>Vol-%</t>
  </si>
  <si>
    <t>total aggregate</t>
  </si>
  <si>
    <t>true density of aggregates</t>
  </si>
  <si>
    <t>kg</t>
  </si>
  <si>
    <t>Mixture calculation</t>
  </si>
  <si>
    <t>true density</t>
  </si>
  <si>
    <t>kg/dm³</t>
  </si>
  <si>
    <t>amount [%]</t>
  </si>
  <si>
    <t>total water</t>
  </si>
  <si>
    <t>4 Twistblocks</t>
  </si>
  <si>
    <t>6 Twistblocks</t>
  </si>
  <si>
    <t>Mixture composition</t>
  </si>
  <si>
    <t>aggregate</t>
  </si>
  <si>
    <t>1 Twistblock =</t>
  </si>
  <si>
    <t>8 dm³</t>
  </si>
  <si>
    <t>true density of cement</t>
  </si>
  <si>
    <t>higher mixture volume as reserve</t>
  </si>
  <si>
    <t>mixture volume [dm³]</t>
  </si>
  <si>
    <t>data input cells</t>
  </si>
  <si>
    <t>Gradation curve</t>
  </si>
  <si>
    <t>sand1</t>
  </si>
  <si>
    <t>sand2</t>
  </si>
  <si>
    <t>coarse1</t>
  </si>
  <si>
    <t>30% sand1</t>
  </si>
  <si>
    <t>70% coarse1</t>
  </si>
  <si>
    <t xml:space="preserve"> grading curve</t>
  </si>
  <si>
    <t>Grading curves</t>
  </si>
  <si>
    <t>sum aggregates</t>
  </si>
  <si>
    <t>sand</t>
  </si>
  <si>
    <t>coarse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</si>
</sst>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9" fillId="0" borderId="0"/>
  </cellStyleXfs>
  <cellXfs count="1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1" xfId="3" applyBorder="1" applyAlignment="1">
      <alignment horizontal="center"/>
    </xf>
    <xf numFmtId="0" fontId="2" fillId="0" borderId="1" xfId="3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0" xfId="0" applyAlignment="1">
      <alignment horizontal="right"/>
    </xf>
    <xf numFmtId="0" fontId="5" fillId="0" borderId="0" xfId="0" applyFont="1" applyBorder="1" applyAlignment="1" applyProtection="1">
      <alignment horizontal="centerContinuous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6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2" fillId="0" borderId="1" xfId="3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</xf>
    <xf numFmtId="0" fontId="2" fillId="0" borderId="1" xfId="3" applyFill="1" applyBorder="1" applyAlignment="1" applyProtection="1">
      <alignment horizontal="center"/>
    </xf>
    <xf numFmtId="0" fontId="0" fillId="0" borderId="1" xfId="0" applyNumberFormat="1" applyBorder="1" applyProtection="1"/>
    <xf numFmtId="0" fontId="5" fillId="2" borderId="1" xfId="0" applyFont="1" applyFill="1" applyBorder="1" applyAlignment="1" applyProtection="1">
      <alignment horizontal="centerContinuous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3" applyFont="1" applyFill="1" applyBorder="1" applyAlignment="1" applyProtection="1">
      <alignment horizontal="center"/>
      <protection locked="0"/>
    </xf>
    <xf numFmtId="164" fontId="4" fillId="2" borderId="1" xfId="3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4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4" fillId="2" borderId="1" xfId="0" applyFont="1" applyFill="1" applyBorder="1" applyAlignment="1" applyProtection="1">
      <alignment horizontal="centerContinuous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9" fillId="0" borderId="0" xfId="5"/>
    <xf numFmtId="0" fontId="9" fillId="0" borderId="0" xfId="5" applyAlignment="1">
      <alignment horizontal="center"/>
    </xf>
    <xf numFmtId="1" fontId="9" fillId="0" borderId="0" xfId="5" applyNumberFormat="1"/>
    <xf numFmtId="0" fontId="2" fillId="0" borderId="1" xfId="5" applyFont="1" applyBorder="1"/>
    <xf numFmtId="0" fontId="9" fillId="0" borderId="0" xfId="5" applyBorder="1"/>
    <xf numFmtId="0" fontId="9" fillId="0" borderId="1" xfId="5" applyBorder="1"/>
    <xf numFmtId="0" fontId="10" fillId="0" borderId="1" xfId="5" applyFont="1" applyBorder="1"/>
    <xf numFmtId="0" fontId="2" fillId="0" borderId="0" xfId="5" applyFont="1" applyBorder="1"/>
    <xf numFmtId="0" fontId="2" fillId="0" borderId="0" xfId="5" applyNumberFormat="1" applyFont="1" applyBorder="1"/>
    <xf numFmtId="166" fontId="2" fillId="0" borderId="0" xfId="5" applyNumberFormat="1" applyFont="1" applyBorder="1"/>
    <xf numFmtId="164" fontId="2" fillId="0" borderId="0" xfId="5" applyNumberFormat="1" applyFont="1" applyBorder="1"/>
    <xf numFmtId="0" fontId="10" fillId="0" borderId="0" xfId="5" applyFont="1"/>
    <xf numFmtId="2" fontId="9" fillId="0" borderId="0" xfId="5" applyNumberFormat="1" applyBorder="1"/>
    <xf numFmtId="164" fontId="9" fillId="0" borderId="0" xfId="5" applyNumberFormat="1" applyBorder="1"/>
    <xf numFmtId="10" fontId="9" fillId="0" borderId="0" xfId="5" applyNumberFormat="1" applyBorder="1"/>
    <xf numFmtId="0" fontId="2" fillId="0" borderId="0" xfId="5" applyFont="1"/>
    <xf numFmtId="0" fontId="2" fillId="0" borderId="0" xfId="5" applyFont="1" applyAlignment="1">
      <alignment horizontal="center"/>
    </xf>
    <xf numFmtId="0" fontId="2" fillId="0" borderId="1" xfId="5" applyFont="1" applyBorder="1" applyAlignment="1">
      <alignment horizontal="right"/>
    </xf>
    <xf numFmtId="0" fontId="10" fillId="0" borderId="1" xfId="5" applyFont="1" applyBorder="1" applyAlignment="1">
      <alignment horizontal="center"/>
    </xf>
    <xf numFmtId="164" fontId="10" fillId="0" borderId="1" xfId="5" applyNumberFormat="1" applyFont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1" fontId="2" fillId="0" borderId="0" xfId="5" applyNumberFormat="1" applyFont="1" applyAlignment="1"/>
    <xf numFmtId="0" fontId="9" fillId="0" borderId="0" xfId="5" applyBorder="1" applyAlignment="1">
      <alignment horizontal="right"/>
    </xf>
    <xf numFmtId="0" fontId="2" fillId="0" borderId="0" xfId="5" applyFont="1" applyBorder="1" applyAlignment="1">
      <alignment horizontal="center"/>
    </xf>
    <xf numFmtId="2" fontId="2" fillId="0" borderId="0" xfId="5" applyNumberFormat="1" applyFont="1" applyBorder="1"/>
    <xf numFmtId="9" fontId="2" fillId="0" borderId="0" xfId="5" applyNumberFormat="1" applyFont="1" applyBorder="1"/>
    <xf numFmtId="0" fontId="11" fillId="0" borderId="0" xfId="5" applyFont="1" applyBorder="1"/>
    <xf numFmtId="0" fontId="10" fillId="0" borderId="0" xfId="5" applyFont="1" applyBorder="1"/>
    <xf numFmtId="2" fontId="11" fillId="0" borderId="0" xfId="5" applyNumberFormat="1" applyFont="1" applyBorder="1"/>
    <xf numFmtId="0" fontId="9" fillId="2" borderId="1" xfId="5" applyFill="1" applyBorder="1" applyAlignment="1" applyProtection="1">
      <alignment horizontal="center"/>
      <protection locked="0"/>
    </xf>
    <xf numFmtId="0" fontId="9" fillId="0" borderId="0" xfId="5" applyFill="1" applyBorder="1" applyAlignment="1">
      <alignment horizontal="center"/>
    </xf>
    <xf numFmtId="0" fontId="2" fillId="2" borderId="1" xfId="5" applyFont="1" applyFill="1" applyBorder="1" applyProtection="1">
      <protection locked="0"/>
    </xf>
    <xf numFmtId="9" fontId="9" fillId="2" borderId="1" xfId="5" applyNumberFormat="1" applyFill="1" applyBorder="1" applyProtection="1">
      <protection locked="0"/>
    </xf>
    <xf numFmtId="49" fontId="2" fillId="2" borderId="1" xfId="5" applyNumberFormat="1" applyFont="1" applyFill="1" applyBorder="1" applyProtection="1">
      <protection locked="0"/>
    </xf>
    <xf numFmtId="0" fontId="9" fillId="2" borderId="1" xfId="5" applyFill="1" applyBorder="1"/>
    <xf numFmtId="0" fontId="8" fillId="0" borderId="0" xfId="0" applyFont="1" applyProtection="1"/>
    <xf numFmtId="0" fontId="8" fillId="0" borderId="0" xfId="0" applyFont="1"/>
    <xf numFmtId="2" fontId="9" fillId="2" borderId="1" xfId="5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Continuous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4" xfId="0" applyFont="1" applyBorder="1" applyAlignment="1" applyProtection="1">
      <alignment horizontal="centerContinuous"/>
    </xf>
    <xf numFmtId="0" fontId="2" fillId="0" borderId="0" xfId="3" applyBorder="1" applyAlignment="1" applyProtection="1">
      <alignment horizontal="center"/>
    </xf>
    <xf numFmtId="0" fontId="2" fillId="0" borderId="0" xfId="3" applyFill="1" applyBorder="1" applyAlignment="1" applyProtection="1">
      <alignment horizontal="center"/>
    </xf>
    <xf numFmtId="0" fontId="9" fillId="2" borderId="1" xfId="5" applyFill="1" applyBorder="1" applyProtection="1">
      <protection locked="0"/>
    </xf>
    <xf numFmtId="0" fontId="2" fillId="0" borderId="0" xfId="3" applyBorder="1" applyAlignment="1">
      <alignment horizontal="center"/>
    </xf>
    <xf numFmtId="0" fontId="2" fillId="0" borderId="0" xfId="3" applyFill="1" applyBorder="1" applyAlignment="1">
      <alignment horizontal="center"/>
    </xf>
    <xf numFmtId="164" fontId="2" fillId="0" borderId="1" xfId="5" applyNumberFormat="1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</cellXfs>
  <cellStyles count="6">
    <cellStyle name="Standard" xfId="0" builtinId="0"/>
    <cellStyle name="Standard 2" xfId="2"/>
    <cellStyle name="Standard 2 2" xfId="1"/>
    <cellStyle name="Standard 3" xfId="4"/>
    <cellStyle name="Standard 4" xfId="3"/>
    <cellStyle name="Standard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1079202205343E-2"/>
          <c:y val="5.0127055917318294E-2"/>
          <c:w val="0.88386873637659336"/>
          <c:h val="0.83232905575384397"/>
        </c:manualLayout>
      </c:layout>
      <c:scatterChart>
        <c:scatterStyle val="smoothMarker"/>
        <c:varyColors val="0"/>
        <c:ser>
          <c:idx val="5"/>
          <c:order val="0"/>
          <c:tx>
            <c:v>actual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example!$H$6:$H$14</c:f>
              <c:numCache>
                <c:formatCode>General</c:formatCode>
                <c:ptCount val="9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</c:numCache>
            </c:numRef>
          </c:xVal>
          <c:yVal>
            <c:numRef>
              <c:f>example!$N$6:$N$14</c:f>
              <c:numCache>
                <c:formatCode>0.0</c:formatCode>
                <c:ptCount val="9"/>
                <c:pt idx="0">
                  <c:v>0.32</c:v>
                </c:pt>
                <c:pt idx="1">
                  <c:v>3.04</c:v>
                </c:pt>
                <c:pt idx="2">
                  <c:v>10.56</c:v>
                </c:pt>
                <c:pt idx="3">
                  <c:v>22.36</c:v>
                </c:pt>
                <c:pt idx="4">
                  <c:v>32.96</c:v>
                </c:pt>
                <c:pt idx="5">
                  <c:v>39.14</c:v>
                </c:pt>
                <c:pt idx="6">
                  <c:v>53.58</c:v>
                </c:pt>
                <c:pt idx="7">
                  <c:v>98.97999999999999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6-4401-AF64-09A5C6A390F7}"/>
            </c:ext>
          </c:extLst>
        </c:ser>
        <c:ser>
          <c:idx val="1"/>
          <c:order val="1"/>
          <c:tx>
            <c:v>lower limit</c:v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example!$A$41:$A$50</c:f>
              <c:numCache>
                <c:formatCode>General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</c:numCache>
            </c:numRef>
          </c:xVal>
          <c:yVal>
            <c:numRef>
              <c:f>example!$B$41:$B$50</c:f>
              <c:numCache>
                <c:formatCode>General</c:formatCode>
                <c:ptCount val="10"/>
                <c:pt idx="0">
                  <c:v>0.2</c:v>
                </c:pt>
                <c:pt idx="2">
                  <c:v>4</c:v>
                </c:pt>
                <c:pt idx="4">
                  <c:v>16</c:v>
                </c:pt>
                <c:pt idx="6">
                  <c:v>38</c:v>
                </c:pt>
                <c:pt idx="8">
                  <c:v>95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D-4E8D-976B-4885D792EEE2}"/>
            </c:ext>
          </c:extLst>
        </c:ser>
        <c:ser>
          <c:idx val="2"/>
          <c:order val="2"/>
          <c:tx>
            <c:v>upper limit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example!$A$41:$A$50</c:f>
              <c:numCache>
                <c:formatCode>General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</c:numCache>
            </c:numRef>
          </c:xVal>
          <c:yVal>
            <c:numRef>
              <c:f>example!$C$41:$C$50</c:f>
              <c:numCache>
                <c:formatCode>General</c:formatCode>
                <c:ptCount val="10"/>
                <c:pt idx="0">
                  <c:v>5</c:v>
                </c:pt>
                <c:pt idx="2">
                  <c:v>14</c:v>
                </c:pt>
                <c:pt idx="4">
                  <c:v>40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9D-4E8D-976B-4885D792EEE2}"/>
            </c:ext>
          </c:extLst>
        </c:ser>
        <c:ser>
          <c:idx val="4"/>
          <c:order val="3"/>
          <c:tx>
            <c:v>30% sand1/70% coarse1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example!$M$19:$M$27</c:f>
              <c:numCache>
                <c:formatCode>General</c:formatCode>
                <c:ptCount val="9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</c:numCache>
            </c:numRef>
          </c:xVal>
          <c:yVal>
            <c:numRef>
              <c:f>example!$N$19:$N$27</c:f>
              <c:numCache>
                <c:formatCode>0.0</c:formatCode>
                <c:ptCount val="9"/>
                <c:pt idx="0">
                  <c:v>0.24</c:v>
                </c:pt>
                <c:pt idx="1">
                  <c:v>2.2799999999999998</c:v>
                </c:pt>
                <c:pt idx="2">
                  <c:v>7.92</c:v>
                </c:pt>
                <c:pt idx="3">
                  <c:v>16.77</c:v>
                </c:pt>
                <c:pt idx="4">
                  <c:v>24.72</c:v>
                </c:pt>
                <c:pt idx="5">
                  <c:v>29.98</c:v>
                </c:pt>
                <c:pt idx="6">
                  <c:v>46.31</c:v>
                </c:pt>
                <c:pt idx="7">
                  <c:v>98.81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9D-4E8D-976B-4885D792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11760"/>
        <c:axId val="1"/>
      </c:scatterChart>
      <c:valAx>
        <c:axId val="118611760"/>
        <c:scaling>
          <c:logBase val="10"/>
          <c:orientation val="minMax"/>
          <c:max val="2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98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AT" b="0"/>
                  <a:t>sieve size [mm]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passing [wt-%]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de-DE"/>
          </a:p>
        </c:txPr>
        <c:crossAx val="118611760"/>
        <c:crossesAt val="0.01"/>
        <c:crossBetween val="midCat"/>
        <c:majorUnit val="10"/>
      </c:valAx>
      <c:spPr>
        <a:noFill/>
        <a:ln w="9525"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1345644215987231"/>
          <c:y val="0.17669130233401131"/>
          <c:w val="0.27356510078531038"/>
          <c:h val="0.1199989259654563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 rot="0" vert="horz"/>
        <a:lstStyle/>
        <a:p>
          <a:pPr>
            <a:defRPr/>
          </a:pPr>
          <a:endParaRPr lang="de-DE"/>
        </a:p>
      </c:txPr>
    </c:legend>
    <c:plotVisOnly val="1"/>
    <c:dispBlanksAs val="span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1079202205343E-2"/>
          <c:y val="5.0127055917318294E-2"/>
          <c:w val="0.88386873637659336"/>
          <c:h val="0.83232905575384397"/>
        </c:manualLayout>
      </c:layout>
      <c:scatterChart>
        <c:scatterStyle val="smoothMarker"/>
        <c:varyColors val="0"/>
        <c:ser>
          <c:idx val="0"/>
          <c:order val="0"/>
          <c:tx>
            <c:v>actual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</c:spPr>
          </c:marker>
          <c:xVal>
            <c:numRef>
              <c:f>'Grading Curve'!$H$6:$H$14</c:f>
              <c:numCache>
                <c:formatCode>General</c:formatCode>
                <c:ptCount val="9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</c:numCache>
            </c:numRef>
          </c:xVal>
          <c:yVal>
            <c:numRef>
              <c:f>'Grading Curve'!$N$6:$N$14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C-4F78-AA54-FEF15ABFE01E}"/>
            </c:ext>
          </c:extLst>
        </c:ser>
        <c:ser>
          <c:idx val="1"/>
          <c:order val="1"/>
          <c:tx>
            <c:v>lower limit</c:v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'Grading Curve'!$A$41:$A$50</c:f>
              <c:numCache>
                <c:formatCode>General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</c:numCache>
            </c:numRef>
          </c:xVal>
          <c:yVal>
            <c:numRef>
              <c:f>'Grading Curve'!$B$41:$B$50</c:f>
              <c:numCache>
                <c:formatCode>General</c:formatCode>
                <c:ptCount val="10"/>
                <c:pt idx="0">
                  <c:v>0.2</c:v>
                </c:pt>
                <c:pt idx="2">
                  <c:v>4</c:v>
                </c:pt>
                <c:pt idx="4">
                  <c:v>16</c:v>
                </c:pt>
                <c:pt idx="6">
                  <c:v>38</c:v>
                </c:pt>
                <c:pt idx="8">
                  <c:v>95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C-4F78-AA54-FEF15ABFE01E}"/>
            </c:ext>
          </c:extLst>
        </c:ser>
        <c:ser>
          <c:idx val="2"/>
          <c:order val="2"/>
          <c:tx>
            <c:v>upper limit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'Grading Curve'!$A$41:$A$50</c:f>
              <c:numCache>
                <c:formatCode>General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1.18</c:v>
                </c:pt>
                <c:pt idx="5">
                  <c:v>2.36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</c:numCache>
            </c:numRef>
          </c:xVal>
          <c:yVal>
            <c:numRef>
              <c:f>'Grading Curve'!$C$41:$C$50</c:f>
              <c:numCache>
                <c:formatCode>General</c:formatCode>
                <c:ptCount val="10"/>
                <c:pt idx="0">
                  <c:v>5</c:v>
                </c:pt>
                <c:pt idx="2">
                  <c:v>14</c:v>
                </c:pt>
                <c:pt idx="4">
                  <c:v>40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5C-4F78-AA54-FEF15ABF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11760"/>
        <c:axId val="1"/>
      </c:scatterChart>
      <c:valAx>
        <c:axId val="118611760"/>
        <c:scaling>
          <c:logBase val="10"/>
          <c:orientation val="minMax"/>
          <c:max val="2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98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AT" b="0"/>
                  <a:t>sieve size [mm]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passing [wt-%]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de-DE"/>
          </a:p>
        </c:txPr>
        <c:crossAx val="118611760"/>
        <c:crossesAt val="0.01"/>
        <c:crossBetween val="midCat"/>
        <c:majorUnit val="10"/>
      </c:valAx>
      <c:spPr>
        <a:noFill/>
        <a:ln w="9525"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152390172539908"/>
          <c:y val="0.19715171102819753"/>
          <c:w val="0.22419047619047619"/>
          <c:h val="0.1745598807821656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 rot="0" vert="horz"/>
        <a:lstStyle/>
        <a:p>
          <a:pPr>
            <a:defRPr/>
          </a:pPr>
          <a:endParaRPr lang="de-DE"/>
        </a:p>
      </c:txPr>
    </c:legend>
    <c:plotVisOnly val="1"/>
    <c:dispBlanksAs val="span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  <a:alpha val="93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2428875"/>
    <xdr:ext cx="7124699" cy="3724275"/>
    <xdr:graphicFrame macro="">
      <xdr:nvGraphicFramePr>
        <xdr:cNvPr id="3" name="Diagram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" y="2428875"/>
    <xdr:ext cx="7334250" cy="3724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P7" sqref="P7"/>
    </sheetView>
  </sheetViews>
  <sheetFormatPr baseColWidth="10" defaultRowHeight="12.75" x14ac:dyDescent="0.2"/>
  <cols>
    <col min="1" max="13" width="9.7109375" style="21" customWidth="1"/>
    <col min="14" max="14" width="10.5703125" style="21" customWidth="1"/>
    <col min="15" max="19" width="9.7109375" style="21" customWidth="1"/>
    <col min="20" max="16384" width="11.42578125" style="21"/>
  </cols>
  <sheetData>
    <row r="1" spans="1:18" x14ac:dyDescent="0.2">
      <c r="A1" s="107" t="s">
        <v>32</v>
      </c>
      <c r="K1" s="22"/>
      <c r="N1" s="23" t="s">
        <v>2</v>
      </c>
      <c r="P1" s="54"/>
      <c r="Q1" s="22"/>
      <c r="R1" s="54"/>
    </row>
    <row r="2" spans="1:18" x14ac:dyDescent="0.2">
      <c r="D2" s="24"/>
      <c r="E2" s="106"/>
      <c r="F2" s="86" t="s">
        <v>31</v>
      </c>
      <c r="I2" s="25" t="s">
        <v>1</v>
      </c>
      <c r="N2" s="26" t="s">
        <v>38</v>
      </c>
      <c r="P2" s="22"/>
      <c r="Q2" s="54"/>
      <c r="R2" s="55"/>
    </row>
    <row r="3" spans="1:18" x14ac:dyDescent="0.2">
      <c r="A3" s="27" t="s">
        <v>8</v>
      </c>
      <c r="B3" s="25" t="s">
        <v>1</v>
      </c>
      <c r="C3" s="23"/>
      <c r="D3" s="28"/>
      <c r="H3" s="27" t="s">
        <v>8</v>
      </c>
      <c r="I3" s="29" t="str">
        <f t="shared" ref="I3:K4" si="0">B4</f>
        <v>sand1</v>
      </c>
      <c r="J3" s="29" t="str">
        <f t="shared" si="0"/>
        <v>sand2</v>
      </c>
      <c r="K3" s="29" t="str">
        <f t="shared" si="0"/>
        <v>coarse1</v>
      </c>
      <c r="L3" s="29">
        <f t="shared" ref="L3:M4" si="1">E4</f>
        <v>0</v>
      </c>
      <c r="M3" s="29">
        <f t="shared" si="1"/>
        <v>0</v>
      </c>
      <c r="N3" s="30"/>
      <c r="P3" s="55"/>
      <c r="Q3" s="54"/>
      <c r="R3" s="54"/>
    </row>
    <row r="4" spans="1:18" x14ac:dyDescent="0.2">
      <c r="A4" s="43" t="s">
        <v>0</v>
      </c>
      <c r="B4" s="44" t="s">
        <v>33</v>
      </c>
      <c r="C4" s="44" t="s">
        <v>34</v>
      </c>
      <c r="D4" s="44" t="s">
        <v>35</v>
      </c>
      <c r="E4" s="44"/>
      <c r="F4" s="44"/>
      <c r="H4" s="32" t="s">
        <v>0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1"/>
        <v>0</v>
      </c>
      <c r="M4" s="33">
        <f t="shared" si="1"/>
        <v>0</v>
      </c>
      <c r="N4" s="30"/>
      <c r="P4" s="55"/>
      <c r="Q4" s="55"/>
      <c r="R4" s="55"/>
    </row>
    <row r="5" spans="1:18" x14ac:dyDescent="0.2">
      <c r="A5" s="45"/>
      <c r="B5" s="46"/>
      <c r="C5" s="47"/>
      <c r="D5" s="47"/>
      <c r="E5" s="47"/>
      <c r="F5" s="47"/>
      <c r="H5" s="34" t="s">
        <v>3</v>
      </c>
      <c r="I5" s="125">
        <v>40</v>
      </c>
      <c r="J5" s="125">
        <v>0</v>
      </c>
      <c r="K5" s="125">
        <v>60</v>
      </c>
      <c r="L5" s="125">
        <v>0</v>
      </c>
      <c r="M5" s="125">
        <v>0</v>
      </c>
      <c r="N5" s="34">
        <f>SUM(I5:M5)</f>
        <v>100</v>
      </c>
      <c r="P5" s="54"/>
      <c r="Q5" s="55"/>
      <c r="R5" s="55"/>
    </row>
    <row r="6" spans="1:18" x14ac:dyDescent="0.2">
      <c r="A6" s="48">
        <v>7.4999999999999997E-2</v>
      </c>
      <c r="B6" s="49">
        <v>0.8</v>
      </c>
      <c r="C6" s="50">
        <v>1.1000000000000001</v>
      </c>
      <c r="D6" s="50"/>
      <c r="E6" s="50"/>
      <c r="F6" s="50"/>
      <c r="H6" s="36">
        <f t="shared" ref="H6:H14" si="2">A6</f>
        <v>7.4999999999999997E-2</v>
      </c>
      <c r="I6" s="35">
        <f>IF(B6="","",B6*I$5/100)</f>
        <v>0.32</v>
      </c>
      <c r="J6" s="35">
        <f t="shared" ref="J6:M14" si="3">IF(C6="","",C6*J$5/100)</f>
        <v>0</v>
      </c>
      <c r="K6" s="35" t="str">
        <f t="shared" si="3"/>
        <v/>
      </c>
      <c r="L6" s="35" t="str">
        <f t="shared" si="3"/>
        <v/>
      </c>
      <c r="M6" s="35" t="str">
        <f t="shared" si="3"/>
        <v/>
      </c>
      <c r="N6" s="20">
        <f>SUM(I6:M6)</f>
        <v>0.32</v>
      </c>
      <c r="P6" s="55"/>
      <c r="Q6" s="55"/>
      <c r="R6" s="56"/>
    </row>
    <row r="7" spans="1:18" x14ac:dyDescent="0.2">
      <c r="A7" s="48">
        <v>0.15</v>
      </c>
      <c r="B7" s="49">
        <v>7.6</v>
      </c>
      <c r="C7" s="50">
        <v>2.1</v>
      </c>
      <c r="D7" s="50"/>
      <c r="E7" s="50"/>
      <c r="F7" s="50"/>
      <c r="H7" s="36">
        <f t="shared" si="2"/>
        <v>0.15</v>
      </c>
      <c r="I7" s="35">
        <f t="shared" ref="I7:I14" si="4">IF(B7="","",B7*I$5/100)</f>
        <v>3.04</v>
      </c>
      <c r="J7" s="35">
        <f t="shared" si="3"/>
        <v>0</v>
      </c>
      <c r="K7" s="35" t="str">
        <f t="shared" si="3"/>
        <v/>
      </c>
      <c r="L7" s="35" t="str">
        <f t="shared" si="3"/>
        <v/>
      </c>
      <c r="M7" s="35" t="str">
        <f t="shared" si="3"/>
        <v/>
      </c>
      <c r="N7" s="20">
        <f t="shared" ref="N7:N14" si="5">SUM(I7:M7)</f>
        <v>3.04</v>
      </c>
      <c r="P7" s="55"/>
      <c r="Q7" s="55"/>
      <c r="R7" s="56"/>
    </row>
    <row r="8" spans="1:18" x14ac:dyDescent="0.2">
      <c r="A8" s="48">
        <v>0.3</v>
      </c>
      <c r="B8" s="49">
        <v>26.4</v>
      </c>
      <c r="C8" s="50">
        <v>7.9</v>
      </c>
      <c r="D8" s="50"/>
      <c r="E8" s="50"/>
      <c r="F8" s="50"/>
      <c r="H8" s="36">
        <f t="shared" si="2"/>
        <v>0.3</v>
      </c>
      <c r="I8" s="35">
        <f t="shared" si="4"/>
        <v>10.56</v>
      </c>
      <c r="J8" s="35">
        <f t="shared" si="3"/>
        <v>0</v>
      </c>
      <c r="K8" s="35" t="str">
        <f t="shared" si="3"/>
        <v/>
      </c>
      <c r="L8" s="35" t="str">
        <f t="shared" si="3"/>
        <v/>
      </c>
      <c r="M8" s="35" t="str">
        <f t="shared" si="3"/>
        <v/>
      </c>
      <c r="N8" s="20">
        <f t="shared" si="5"/>
        <v>10.56</v>
      </c>
      <c r="P8" s="55"/>
      <c r="Q8" s="55"/>
      <c r="R8" s="56"/>
    </row>
    <row r="9" spans="1:18" x14ac:dyDescent="0.2">
      <c r="A9" s="48">
        <v>0.6</v>
      </c>
      <c r="B9" s="49">
        <v>55.9</v>
      </c>
      <c r="C9" s="50">
        <v>21.5</v>
      </c>
      <c r="D9" s="50"/>
      <c r="E9" s="50"/>
      <c r="F9" s="50"/>
      <c r="H9" s="36">
        <f t="shared" si="2"/>
        <v>0.6</v>
      </c>
      <c r="I9" s="35">
        <f t="shared" si="4"/>
        <v>22.36</v>
      </c>
      <c r="J9" s="35">
        <f t="shared" si="3"/>
        <v>0</v>
      </c>
      <c r="K9" s="35" t="str">
        <f t="shared" si="3"/>
        <v/>
      </c>
      <c r="L9" s="35" t="str">
        <f t="shared" si="3"/>
        <v/>
      </c>
      <c r="M9" s="35" t="str">
        <f t="shared" si="3"/>
        <v/>
      </c>
      <c r="N9" s="20">
        <f t="shared" si="5"/>
        <v>22.36</v>
      </c>
      <c r="P9" s="55"/>
      <c r="Q9" s="55"/>
      <c r="R9" s="56"/>
    </row>
    <row r="10" spans="1:18" x14ac:dyDescent="0.2">
      <c r="A10" s="48">
        <v>1.18</v>
      </c>
      <c r="B10" s="49">
        <v>82.4</v>
      </c>
      <c r="C10" s="50">
        <v>46.4</v>
      </c>
      <c r="D10" s="50"/>
      <c r="E10" s="50"/>
      <c r="F10" s="50"/>
      <c r="H10" s="36">
        <f t="shared" si="2"/>
        <v>1.18</v>
      </c>
      <c r="I10" s="35">
        <f t="shared" si="4"/>
        <v>32.96</v>
      </c>
      <c r="J10" s="35">
        <f t="shared" si="3"/>
        <v>0</v>
      </c>
      <c r="K10" s="35" t="str">
        <f t="shared" si="3"/>
        <v/>
      </c>
      <c r="L10" s="35" t="str">
        <f t="shared" si="3"/>
        <v/>
      </c>
      <c r="M10" s="35" t="str">
        <f t="shared" si="3"/>
        <v/>
      </c>
      <c r="N10" s="20">
        <f t="shared" si="5"/>
        <v>32.96</v>
      </c>
      <c r="P10" s="55"/>
      <c r="Q10" s="55"/>
      <c r="R10" s="56"/>
    </row>
    <row r="11" spans="1:18" x14ac:dyDescent="0.2">
      <c r="A11" s="48">
        <v>2.36</v>
      </c>
      <c r="B11" s="49">
        <v>94.1</v>
      </c>
      <c r="C11" s="50">
        <v>79.8</v>
      </c>
      <c r="D11" s="44">
        <v>2.5</v>
      </c>
      <c r="E11" s="44"/>
      <c r="F11" s="44"/>
      <c r="H11" s="36">
        <f t="shared" si="2"/>
        <v>2.36</v>
      </c>
      <c r="I11" s="35">
        <f t="shared" si="4"/>
        <v>37.64</v>
      </c>
      <c r="J11" s="35">
        <f t="shared" si="3"/>
        <v>0</v>
      </c>
      <c r="K11" s="35">
        <f t="shared" si="3"/>
        <v>1.5</v>
      </c>
      <c r="L11" s="35" t="str">
        <f t="shared" si="3"/>
        <v/>
      </c>
      <c r="M11" s="35" t="str">
        <f t="shared" si="3"/>
        <v/>
      </c>
      <c r="N11" s="20">
        <f t="shared" si="5"/>
        <v>39.14</v>
      </c>
      <c r="P11" s="57"/>
      <c r="Q11" s="55"/>
      <c r="R11" s="56"/>
    </row>
    <row r="12" spans="1:18" x14ac:dyDescent="0.2">
      <c r="A12" s="48">
        <v>5</v>
      </c>
      <c r="B12" s="49">
        <v>97.2</v>
      </c>
      <c r="C12" s="50">
        <v>96.1</v>
      </c>
      <c r="D12" s="44">
        <v>24.5</v>
      </c>
      <c r="E12" s="44"/>
      <c r="F12" s="44"/>
      <c r="H12" s="36">
        <f t="shared" si="2"/>
        <v>5</v>
      </c>
      <c r="I12" s="35">
        <f t="shared" si="4"/>
        <v>38.880000000000003</v>
      </c>
      <c r="J12" s="35">
        <f t="shared" si="3"/>
        <v>0</v>
      </c>
      <c r="K12" s="35">
        <f t="shared" si="3"/>
        <v>14.7</v>
      </c>
      <c r="L12" s="35" t="str">
        <f t="shared" si="3"/>
        <v/>
      </c>
      <c r="M12" s="35" t="str">
        <f t="shared" si="3"/>
        <v/>
      </c>
      <c r="N12" s="20">
        <f t="shared" si="5"/>
        <v>53.58</v>
      </c>
      <c r="P12" s="57"/>
      <c r="Q12" s="55"/>
      <c r="R12" s="56"/>
    </row>
    <row r="13" spans="1:18" x14ac:dyDescent="0.2">
      <c r="A13" s="48">
        <v>10</v>
      </c>
      <c r="B13" s="49">
        <v>100</v>
      </c>
      <c r="C13" s="50">
        <v>100</v>
      </c>
      <c r="D13" s="44">
        <v>98.3</v>
      </c>
      <c r="E13" s="44"/>
      <c r="F13" s="44"/>
      <c r="H13" s="36">
        <f t="shared" si="2"/>
        <v>10</v>
      </c>
      <c r="I13" s="35">
        <f t="shared" si="4"/>
        <v>40</v>
      </c>
      <c r="J13" s="35">
        <f t="shared" si="3"/>
        <v>0</v>
      </c>
      <c r="K13" s="35">
        <f t="shared" si="3"/>
        <v>58.98</v>
      </c>
      <c r="L13" s="35" t="str">
        <f t="shared" si="3"/>
        <v/>
      </c>
      <c r="M13" s="35" t="str">
        <f t="shared" si="3"/>
        <v/>
      </c>
      <c r="N13" s="20">
        <f t="shared" si="5"/>
        <v>98.97999999999999</v>
      </c>
      <c r="P13" s="54"/>
      <c r="Q13" s="54"/>
      <c r="R13" s="58"/>
    </row>
    <row r="14" spans="1:18" x14ac:dyDescent="0.2">
      <c r="A14" s="48">
        <v>14</v>
      </c>
      <c r="B14" s="49">
        <v>100</v>
      </c>
      <c r="C14" s="51">
        <v>100</v>
      </c>
      <c r="D14" s="50">
        <v>100</v>
      </c>
      <c r="E14" s="50"/>
      <c r="F14" s="50"/>
      <c r="H14" s="36">
        <f t="shared" si="2"/>
        <v>14</v>
      </c>
      <c r="I14" s="35">
        <f t="shared" si="4"/>
        <v>40</v>
      </c>
      <c r="J14" s="35">
        <f t="shared" si="3"/>
        <v>0</v>
      </c>
      <c r="K14" s="35">
        <f t="shared" si="3"/>
        <v>60</v>
      </c>
      <c r="L14" s="35" t="str">
        <f t="shared" si="3"/>
        <v/>
      </c>
      <c r="M14" s="35" t="str">
        <f t="shared" si="3"/>
        <v/>
      </c>
      <c r="N14" s="20">
        <f t="shared" si="5"/>
        <v>100</v>
      </c>
      <c r="P14" s="54"/>
      <c r="Q14" s="54"/>
      <c r="R14" s="54"/>
    </row>
    <row r="16" spans="1:18" x14ac:dyDescent="0.2">
      <c r="M16" s="37" t="s">
        <v>39</v>
      </c>
      <c r="N16" s="21" t="s">
        <v>1</v>
      </c>
    </row>
    <row r="17" spans="13:18" x14ac:dyDescent="0.2">
      <c r="M17" s="27" t="s">
        <v>8</v>
      </c>
      <c r="N17" s="113" t="s">
        <v>36</v>
      </c>
      <c r="O17" s="115"/>
      <c r="P17" s="115"/>
      <c r="Q17" s="115"/>
      <c r="R17" s="111"/>
    </row>
    <row r="18" spans="13:18" x14ac:dyDescent="0.2">
      <c r="M18" s="117" t="s">
        <v>0</v>
      </c>
      <c r="N18" s="114" t="s">
        <v>37</v>
      </c>
      <c r="O18" s="116"/>
      <c r="P18" s="116"/>
      <c r="Q18" s="116"/>
      <c r="R18" s="112"/>
    </row>
    <row r="19" spans="13:18" x14ac:dyDescent="0.2">
      <c r="M19" s="67">
        <v>7.4999999999999997E-2</v>
      </c>
      <c r="N19" s="20">
        <v>0.24</v>
      </c>
      <c r="O19" s="53"/>
      <c r="P19" s="53"/>
      <c r="Q19" s="53"/>
      <c r="R19" s="53"/>
    </row>
    <row r="20" spans="13:18" x14ac:dyDescent="0.2">
      <c r="M20" s="67">
        <v>0.15</v>
      </c>
      <c r="N20" s="20">
        <v>2.2799999999999998</v>
      </c>
      <c r="O20" s="53"/>
      <c r="P20" s="53"/>
      <c r="Q20" s="53"/>
      <c r="R20" s="53"/>
    </row>
    <row r="21" spans="13:18" x14ac:dyDescent="0.2">
      <c r="M21" s="67">
        <v>0.3</v>
      </c>
      <c r="N21" s="20">
        <v>7.92</v>
      </c>
      <c r="O21" s="53"/>
      <c r="P21" s="53"/>
      <c r="Q21" s="53"/>
      <c r="R21" s="53"/>
    </row>
    <row r="22" spans="13:18" x14ac:dyDescent="0.2">
      <c r="M22" s="67">
        <v>0.6</v>
      </c>
      <c r="N22" s="20">
        <v>16.77</v>
      </c>
      <c r="O22" s="53"/>
      <c r="P22" s="53"/>
      <c r="Q22" s="53"/>
      <c r="R22" s="53"/>
    </row>
    <row r="23" spans="13:18" x14ac:dyDescent="0.2">
      <c r="M23" s="67">
        <v>1.18</v>
      </c>
      <c r="N23" s="20">
        <v>24.72</v>
      </c>
      <c r="O23" s="53"/>
      <c r="P23" s="53"/>
      <c r="Q23" s="53"/>
      <c r="R23" s="53"/>
    </row>
    <row r="24" spans="13:18" x14ac:dyDescent="0.2">
      <c r="M24" s="67">
        <v>2.36</v>
      </c>
      <c r="N24" s="20">
        <v>29.98</v>
      </c>
      <c r="O24" s="53"/>
      <c r="P24" s="53"/>
      <c r="Q24" s="53"/>
      <c r="R24" s="53"/>
    </row>
    <row r="25" spans="13:18" x14ac:dyDescent="0.2">
      <c r="M25" s="67">
        <v>5</v>
      </c>
      <c r="N25" s="20">
        <v>46.31</v>
      </c>
      <c r="O25" s="53"/>
      <c r="P25" s="53"/>
      <c r="Q25" s="53"/>
      <c r="R25" s="53"/>
    </row>
    <row r="26" spans="13:18" x14ac:dyDescent="0.2">
      <c r="M26" s="67">
        <v>10</v>
      </c>
      <c r="N26" s="20">
        <v>98.81</v>
      </c>
      <c r="O26" s="53"/>
      <c r="P26" s="53"/>
      <c r="Q26" s="53"/>
      <c r="R26" s="53"/>
    </row>
    <row r="27" spans="13:18" x14ac:dyDescent="0.2">
      <c r="M27" s="67">
        <v>14</v>
      </c>
      <c r="N27" s="20">
        <v>100</v>
      </c>
      <c r="O27" s="53"/>
      <c r="P27" s="53"/>
      <c r="Q27" s="53"/>
      <c r="R27" s="53"/>
    </row>
    <row r="28" spans="13:18" x14ac:dyDescent="0.2">
      <c r="N28" s="21" t="s">
        <v>7</v>
      </c>
    </row>
    <row r="40" spans="1:6" x14ac:dyDescent="0.2">
      <c r="A40" s="31" t="s">
        <v>0</v>
      </c>
      <c r="B40" s="31" t="s">
        <v>4</v>
      </c>
      <c r="C40" s="31" t="s">
        <v>5</v>
      </c>
    </row>
    <row r="41" spans="1:6" x14ac:dyDescent="0.2">
      <c r="A41" s="38">
        <v>7.4999999999999997E-2</v>
      </c>
      <c r="B41" s="39">
        <v>0.2</v>
      </c>
      <c r="C41" s="31">
        <v>5</v>
      </c>
      <c r="E41" s="54"/>
      <c r="F41" s="54"/>
    </row>
    <row r="42" spans="1:6" x14ac:dyDescent="0.2">
      <c r="A42" s="38">
        <v>0.15</v>
      </c>
      <c r="B42" s="40"/>
      <c r="C42" s="31"/>
      <c r="E42" s="55"/>
      <c r="F42" s="55"/>
    </row>
    <row r="43" spans="1:6" x14ac:dyDescent="0.2">
      <c r="A43" s="38">
        <v>0.3</v>
      </c>
      <c r="B43" s="40">
        <v>4</v>
      </c>
      <c r="C43" s="31">
        <v>14</v>
      </c>
      <c r="E43" s="118"/>
      <c r="F43" s="56"/>
    </row>
    <row r="44" spans="1:6" x14ac:dyDescent="0.2">
      <c r="A44" s="38">
        <v>0.6</v>
      </c>
      <c r="B44" s="40"/>
      <c r="C44" s="31"/>
      <c r="E44" s="118"/>
      <c r="F44" s="56"/>
    </row>
    <row r="45" spans="1:6" x14ac:dyDescent="0.2">
      <c r="A45" s="38">
        <v>1.18</v>
      </c>
      <c r="B45" s="40">
        <v>16</v>
      </c>
      <c r="C45" s="31">
        <v>40</v>
      </c>
      <c r="E45" s="118"/>
      <c r="F45" s="56"/>
    </row>
    <row r="46" spans="1:6" x14ac:dyDescent="0.2">
      <c r="A46" s="38">
        <v>2.36</v>
      </c>
      <c r="B46" s="40"/>
      <c r="C46" s="31"/>
      <c r="E46" s="118"/>
      <c r="F46" s="56"/>
    </row>
    <row r="47" spans="1:6" x14ac:dyDescent="0.2">
      <c r="A47" s="38">
        <v>5</v>
      </c>
      <c r="B47" s="40">
        <v>38</v>
      </c>
      <c r="C47" s="31">
        <v>75</v>
      </c>
      <c r="E47" s="118"/>
      <c r="F47" s="56"/>
    </row>
    <row r="48" spans="1:6" x14ac:dyDescent="0.2">
      <c r="A48" s="41">
        <v>7</v>
      </c>
      <c r="B48" s="42"/>
      <c r="C48" s="31">
        <v>100</v>
      </c>
      <c r="E48" s="118"/>
      <c r="F48" s="56"/>
    </row>
    <row r="49" spans="1:6" x14ac:dyDescent="0.2">
      <c r="A49" s="38">
        <v>10</v>
      </c>
      <c r="B49" s="40">
        <v>95</v>
      </c>
      <c r="C49" s="31">
        <v>100</v>
      </c>
      <c r="E49" s="118"/>
      <c r="F49" s="56"/>
    </row>
    <row r="50" spans="1:6" x14ac:dyDescent="0.2">
      <c r="A50" s="41">
        <v>14</v>
      </c>
      <c r="B50" s="40">
        <v>100</v>
      </c>
      <c r="C50" s="31">
        <v>100</v>
      </c>
      <c r="E50" s="119"/>
      <c r="F50" s="56"/>
    </row>
    <row r="51" spans="1:6" x14ac:dyDescent="0.2">
      <c r="E51" s="54"/>
      <c r="F51" s="54"/>
    </row>
    <row r="52" spans="1:6" x14ac:dyDescent="0.2">
      <c r="E52" s="54"/>
      <c r="F52" s="54"/>
    </row>
  </sheetData>
  <sheetProtection algorithmName="SHA-512" hashValue="pp4kpW84pF4aBRJTmhLaHvxgszrnLCZFgD1awbnAZ6I4xGi0H63bT+ERWGPQpu+4zmHta6q+lMbuYW02IqQRkQ==" saltValue="NIJc1tzYuT5E8Ap/heY61w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3" zoomScaleNormal="100" workbookViewId="0">
      <selection activeCell="J11" sqref="J11"/>
    </sheetView>
  </sheetViews>
  <sheetFormatPr baseColWidth="10" defaultRowHeight="12.75" x14ac:dyDescent="0.2"/>
  <cols>
    <col min="1" max="11" width="9.7109375" customWidth="1"/>
    <col min="12" max="12" width="10.7109375" customWidth="1"/>
    <col min="13" max="18" width="9.7109375" customWidth="1"/>
  </cols>
  <sheetData>
    <row r="1" spans="1:18" x14ac:dyDescent="0.2">
      <c r="A1" s="108" t="s">
        <v>32</v>
      </c>
      <c r="E1" s="106"/>
      <c r="F1" s="86" t="s">
        <v>31</v>
      </c>
      <c r="P1" s="21"/>
      <c r="R1" s="60"/>
    </row>
    <row r="2" spans="1:18" x14ac:dyDescent="0.2">
      <c r="D2" s="1"/>
      <c r="I2" s="4" t="s">
        <v>1</v>
      </c>
      <c r="R2" s="61"/>
    </row>
    <row r="3" spans="1:18" x14ac:dyDescent="0.2">
      <c r="A3" s="3" t="s">
        <v>8</v>
      </c>
      <c r="B3" s="4" t="s">
        <v>1</v>
      </c>
      <c r="C3" s="5"/>
      <c r="D3" s="6"/>
      <c r="H3" s="3" t="s">
        <v>8</v>
      </c>
      <c r="I3" s="8" t="str">
        <f>IF(B4="","",B4)</f>
        <v/>
      </c>
      <c r="J3" s="8" t="str">
        <f t="shared" ref="J3:M4" si="0">IF(C4="","",C4)</f>
        <v/>
      </c>
      <c r="K3" s="8" t="str">
        <f t="shared" si="0"/>
        <v/>
      </c>
      <c r="L3" s="8" t="str">
        <f t="shared" si="0"/>
        <v/>
      </c>
      <c r="M3" s="8" t="str">
        <f t="shared" si="0"/>
        <v/>
      </c>
      <c r="N3" s="5" t="s">
        <v>2</v>
      </c>
      <c r="P3" s="61"/>
      <c r="Q3" s="59"/>
      <c r="R3" s="59"/>
    </row>
    <row r="4" spans="1:18" x14ac:dyDescent="0.2">
      <c r="A4" s="43" t="s">
        <v>0</v>
      </c>
      <c r="B4" s="44"/>
      <c r="C4" s="44"/>
      <c r="D4" s="44"/>
      <c r="E4" s="44"/>
      <c r="F4" s="44"/>
      <c r="H4" s="7" t="s">
        <v>0</v>
      </c>
      <c r="I4" s="8" t="str">
        <f>IF(B5="","",B5)</f>
        <v/>
      </c>
      <c r="J4" s="8" t="str">
        <f t="shared" si="0"/>
        <v/>
      </c>
      <c r="K4" s="8" t="str">
        <f t="shared" si="0"/>
        <v/>
      </c>
      <c r="L4" s="8" t="str">
        <f t="shared" si="0"/>
        <v/>
      </c>
      <c r="M4" s="8" t="str">
        <f t="shared" si="0"/>
        <v/>
      </c>
      <c r="N4" s="12" t="s">
        <v>38</v>
      </c>
      <c r="P4" s="61"/>
      <c r="Q4" s="61"/>
      <c r="R4" s="61"/>
    </row>
    <row r="5" spans="1:18" x14ac:dyDescent="0.2">
      <c r="A5" s="45"/>
      <c r="B5" s="46"/>
      <c r="C5" s="47"/>
      <c r="D5" s="47"/>
      <c r="E5" s="47"/>
      <c r="F5" s="47"/>
      <c r="H5" s="10" t="s">
        <v>3</v>
      </c>
      <c r="I5" s="124">
        <v>0</v>
      </c>
      <c r="J5" s="124">
        <v>0</v>
      </c>
      <c r="K5" s="124">
        <v>0</v>
      </c>
      <c r="L5" s="124">
        <v>0</v>
      </c>
      <c r="M5" s="124">
        <v>0</v>
      </c>
      <c r="N5" s="10">
        <f>SUM(I5:M5)</f>
        <v>0</v>
      </c>
      <c r="P5" s="59"/>
      <c r="Q5" s="61"/>
      <c r="R5" s="61"/>
    </row>
    <row r="6" spans="1:18" x14ac:dyDescent="0.2">
      <c r="A6" s="48">
        <v>7.4999999999999997E-2</v>
      </c>
      <c r="B6" s="49"/>
      <c r="C6" s="50"/>
      <c r="D6" s="50"/>
      <c r="E6" s="50"/>
      <c r="F6" s="50"/>
      <c r="H6" s="11">
        <f t="shared" ref="H6:H14" si="1">A6</f>
        <v>7.4999999999999997E-2</v>
      </c>
      <c r="I6" s="9" t="str">
        <f t="shared" ref="I6:I14" si="2">IF(B6="","",B6*I$5/100)</f>
        <v/>
      </c>
      <c r="J6" s="9" t="str">
        <f t="shared" ref="J6:J14" si="3">IF(C6="","",C6*J$5/100)</f>
        <v/>
      </c>
      <c r="K6" s="9" t="str">
        <f t="shared" ref="K6:K14" si="4">IF(D6="","",D6*K$5/100)</f>
        <v/>
      </c>
      <c r="L6" s="9" t="str">
        <f t="shared" ref="L6:M14" si="5">IF(E6="","",E6*L$5/100)</f>
        <v/>
      </c>
      <c r="M6" s="9" t="str">
        <f t="shared" si="5"/>
        <v/>
      </c>
      <c r="N6" s="20">
        <f>SUM(I6:M6)</f>
        <v>0</v>
      </c>
      <c r="P6" s="61"/>
      <c r="Q6" s="61"/>
      <c r="R6" s="60"/>
    </row>
    <row r="7" spans="1:18" x14ac:dyDescent="0.2">
      <c r="A7" s="48">
        <v>0.15</v>
      </c>
      <c r="B7" s="49"/>
      <c r="C7" s="50"/>
      <c r="D7" s="50"/>
      <c r="E7" s="50"/>
      <c r="F7" s="50"/>
      <c r="H7" s="11">
        <f t="shared" si="1"/>
        <v>0.15</v>
      </c>
      <c r="I7" s="9" t="str">
        <f t="shared" si="2"/>
        <v/>
      </c>
      <c r="J7" s="9" t="str">
        <f t="shared" si="3"/>
        <v/>
      </c>
      <c r="K7" s="9" t="str">
        <f t="shared" si="4"/>
        <v/>
      </c>
      <c r="L7" s="9" t="str">
        <f t="shared" si="5"/>
        <v/>
      </c>
      <c r="M7" s="9" t="str">
        <f t="shared" si="5"/>
        <v/>
      </c>
      <c r="N7" s="20">
        <f t="shared" ref="N7:N14" si="6">SUM(I7:M7)</f>
        <v>0</v>
      </c>
      <c r="P7" s="61"/>
      <c r="Q7" s="61"/>
      <c r="R7" s="60"/>
    </row>
    <row r="8" spans="1:18" x14ac:dyDescent="0.2">
      <c r="A8" s="48">
        <v>0.3</v>
      </c>
      <c r="B8" s="49"/>
      <c r="C8" s="50"/>
      <c r="D8" s="50"/>
      <c r="E8" s="50"/>
      <c r="F8" s="50"/>
      <c r="H8" s="11">
        <f t="shared" si="1"/>
        <v>0.3</v>
      </c>
      <c r="I8" s="9" t="str">
        <f t="shared" si="2"/>
        <v/>
      </c>
      <c r="J8" s="9" t="str">
        <f t="shared" si="3"/>
        <v/>
      </c>
      <c r="K8" s="9" t="str">
        <f t="shared" si="4"/>
        <v/>
      </c>
      <c r="L8" s="9" t="str">
        <f t="shared" si="5"/>
        <v/>
      </c>
      <c r="M8" s="9" t="str">
        <f t="shared" si="5"/>
        <v/>
      </c>
      <c r="N8" s="20">
        <f t="shared" si="6"/>
        <v>0</v>
      </c>
      <c r="P8" s="61"/>
      <c r="Q8" s="61"/>
      <c r="R8" s="60"/>
    </row>
    <row r="9" spans="1:18" x14ac:dyDescent="0.2">
      <c r="A9" s="48">
        <v>0.6</v>
      </c>
      <c r="B9" s="49"/>
      <c r="C9" s="50"/>
      <c r="D9" s="50"/>
      <c r="E9" s="50"/>
      <c r="F9" s="50"/>
      <c r="H9" s="11">
        <f t="shared" si="1"/>
        <v>0.6</v>
      </c>
      <c r="I9" s="9" t="str">
        <f t="shared" si="2"/>
        <v/>
      </c>
      <c r="J9" s="9" t="str">
        <f t="shared" si="3"/>
        <v/>
      </c>
      <c r="K9" s="9" t="str">
        <f t="shared" si="4"/>
        <v/>
      </c>
      <c r="L9" s="9" t="str">
        <f t="shared" si="5"/>
        <v/>
      </c>
      <c r="M9" s="9" t="str">
        <f t="shared" si="5"/>
        <v/>
      </c>
      <c r="N9" s="20">
        <f t="shared" si="6"/>
        <v>0</v>
      </c>
      <c r="P9" s="61"/>
      <c r="Q9" s="61"/>
      <c r="R9" s="60"/>
    </row>
    <row r="10" spans="1:18" x14ac:dyDescent="0.2">
      <c r="A10" s="48">
        <v>1.18</v>
      </c>
      <c r="B10" s="49"/>
      <c r="C10" s="50"/>
      <c r="D10" s="50"/>
      <c r="E10" s="50"/>
      <c r="F10" s="50"/>
      <c r="H10" s="11">
        <f t="shared" si="1"/>
        <v>1.18</v>
      </c>
      <c r="I10" s="9" t="str">
        <f t="shared" si="2"/>
        <v/>
      </c>
      <c r="J10" s="9" t="str">
        <f t="shared" si="3"/>
        <v/>
      </c>
      <c r="K10" s="9" t="str">
        <f t="shared" si="4"/>
        <v/>
      </c>
      <c r="L10" s="9" t="str">
        <f t="shared" si="5"/>
        <v/>
      </c>
      <c r="M10" s="9" t="str">
        <f t="shared" si="5"/>
        <v/>
      </c>
      <c r="N10" s="20">
        <f t="shared" si="6"/>
        <v>0</v>
      </c>
      <c r="P10" s="61"/>
      <c r="Q10" s="61"/>
      <c r="R10" s="60"/>
    </row>
    <row r="11" spans="1:18" x14ac:dyDescent="0.2">
      <c r="A11" s="48">
        <v>2.36</v>
      </c>
      <c r="B11" s="49"/>
      <c r="C11" s="50"/>
      <c r="D11" s="44"/>
      <c r="E11" s="44"/>
      <c r="F11" s="44"/>
      <c r="H11" s="11">
        <f t="shared" si="1"/>
        <v>2.36</v>
      </c>
      <c r="I11" s="9" t="str">
        <f t="shared" si="2"/>
        <v/>
      </c>
      <c r="J11" s="9" t="str">
        <f t="shared" si="3"/>
        <v/>
      </c>
      <c r="K11" s="9" t="str">
        <f t="shared" si="4"/>
        <v/>
      </c>
      <c r="L11" s="9" t="str">
        <f t="shared" si="5"/>
        <v/>
      </c>
      <c r="M11" s="9" t="str">
        <f t="shared" si="5"/>
        <v/>
      </c>
      <c r="N11" s="20">
        <f t="shared" si="6"/>
        <v>0</v>
      </c>
      <c r="P11" s="62"/>
      <c r="Q11" s="61"/>
      <c r="R11" s="60"/>
    </row>
    <row r="12" spans="1:18" x14ac:dyDescent="0.2">
      <c r="A12" s="48">
        <v>5</v>
      </c>
      <c r="B12" s="49"/>
      <c r="C12" s="50"/>
      <c r="D12" s="44"/>
      <c r="E12" s="44"/>
      <c r="F12" s="44"/>
      <c r="H12" s="11">
        <f t="shared" si="1"/>
        <v>5</v>
      </c>
      <c r="I12" s="9" t="str">
        <f t="shared" si="2"/>
        <v/>
      </c>
      <c r="J12" s="9" t="str">
        <f t="shared" si="3"/>
        <v/>
      </c>
      <c r="K12" s="9" t="str">
        <f t="shared" si="4"/>
        <v/>
      </c>
      <c r="L12" s="9" t="str">
        <f t="shared" si="5"/>
        <v/>
      </c>
      <c r="M12" s="9" t="str">
        <f t="shared" si="5"/>
        <v/>
      </c>
      <c r="N12" s="20">
        <f t="shared" si="6"/>
        <v>0</v>
      </c>
      <c r="P12" s="62"/>
      <c r="Q12" s="61"/>
      <c r="R12" s="60"/>
    </row>
    <row r="13" spans="1:18" x14ac:dyDescent="0.2">
      <c r="A13" s="48">
        <v>10</v>
      </c>
      <c r="B13" s="49"/>
      <c r="C13" s="50"/>
      <c r="D13" s="50"/>
      <c r="E13" s="44"/>
      <c r="F13" s="50"/>
      <c r="H13" s="11">
        <f t="shared" si="1"/>
        <v>10</v>
      </c>
      <c r="I13" s="9" t="str">
        <f t="shared" si="2"/>
        <v/>
      </c>
      <c r="J13" s="9" t="str">
        <f t="shared" si="3"/>
        <v/>
      </c>
      <c r="K13" s="9" t="str">
        <f t="shared" si="4"/>
        <v/>
      </c>
      <c r="L13" s="9" t="str">
        <f t="shared" si="5"/>
        <v/>
      </c>
      <c r="M13" s="9" t="str">
        <f t="shared" si="5"/>
        <v/>
      </c>
      <c r="N13" s="20">
        <f t="shared" si="6"/>
        <v>0</v>
      </c>
      <c r="P13" s="59"/>
      <c r="Q13" s="59"/>
      <c r="R13" s="63"/>
    </row>
    <row r="14" spans="1:18" x14ac:dyDescent="0.2">
      <c r="A14" s="48">
        <v>14</v>
      </c>
      <c r="B14" s="49"/>
      <c r="C14" s="51"/>
      <c r="D14" s="50"/>
      <c r="E14" s="50"/>
      <c r="F14" s="50"/>
      <c r="H14" s="11">
        <f t="shared" si="1"/>
        <v>14</v>
      </c>
      <c r="I14" s="9" t="str">
        <f t="shared" si="2"/>
        <v/>
      </c>
      <c r="J14" s="9" t="str">
        <f t="shared" si="3"/>
        <v/>
      </c>
      <c r="K14" s="9" t="str">
        <f t="shared" si="4"/>
        <v/>
      </c>
      <c r="L14" s="9" t="str">
        <f t="shared" si="5"/>
        <v/>
      </c>
      <c r="M14" s="9" t="str">
        <f t="shared" si="5"/>
        <v/>
      </c>
      <c r="N14" s="20">
        <f t="shared" si="6"/>
        <v>0</v>
      </c>
    </row>
    <row r="16" spans="1:18" x14ac:dyDescent="0.2">
      <c r="M16" s="18" t="s">
        <v>6</v>
      </c>
      <c r="N16" t="s">
        <v>1</v>
      </c>
      <c r="Q16" t="s">
        <v>7</v>
      </c>
    </row>
    <row r="17" spans="13:18" x14ac:dyDescent="0.2">
      <c r="M17" s="19" t="s">
        <v>8</v>
      </c>
      <c r="N17" s="113"/>
      <c r="O17" s="115"/>
      <c r="P17" s="115"/>
      <c r="Q17" s="115"/>
      <c r="R17" s="111"/>
    </row>
    <row r="18" spans="13:18" x14ac:dyDescent="0.2">
      <c r="M18" s="110" t="s">
        <v>0</v>
      </c>
      <c r="N18" s="114"/>
      <c r="O18" s="116"/>
      <c r="P18" s="116"/>
      <c r="Q18" s="116"/>
      <c r="R18" s="112"/>
    </row>
    <row r="19" spans="13:18" x14ac:dyDescent="0.2">
      <c r="M19" s="69">
        <v>7.4999999999999997E-2</v>
      </c>
      <c r="N19" s="52"/>
      <c r="O19" s="52"/>
      <c r="P19" s="52"/>
      <c r="Q19" s="52"/>
      <c r="R19" s="52"/>
    </row>
    <row r="20" spans="13:18" x14ac:dyDescent="0.2">
      <c r="M20" s="68">
        <v>0.15</v>
      </c>
      <c r="N20" s="52"/>
      <c r="O20" s="52"/>
      <c r="P20" s="52"/>
      <c r="Q20" s="52"/>
      <c r="R20" s="52"/>
    </row>
    <row r="21" spans="13:18" x14ac:dyDescent="0.2">
      <c r="M21" s="52">
        <v>0.3</v>
      </c>
      <c r="N21" s="52"/>
      <c r="O21" s="52"/>
      <c r="P21" s="52"/>
      <c r="Q21" s="52"/>
      <c r="R21" s="52"/>
    </row>
    <row r="22" spans="13:18" x14ac:dyDescent="0.2">
      <c r="M22" s="52">
        <v>0.6</v>
      </c>
      <c r="N22" s="52"/>
      <c r="O22" s="52"/>
      <c r="P22" s="52"/>
      <c r="Q22" s="52"/>
      <c r="R22" s="52"/>
    </row>
    <row r="23" spans="13:18" x14ac:dyDescent="0.2">
      <c r="M23" s="68">
        <v>1.18</v>
      </c>
      <c r="N23" s="52"/>
      <c r="O23" s="52"/>
      <c r="P23" s="52"/>
      <c r="Q23" s="52"/>
      <c r="R23" s="52"/>
    </row>
    <row r="24" spans="13:18" x14ac:dyDescent="0.2">
      <c r="M24" s="68">
        <v>2.36</v>
      </c>
      <c r="N24" s="52"/>
      <c r="O24" s="52"/>
      <c r="P24" s="52"/>
      <c r="Q24" s="52"/>
      <c r="R24" s="52"/>
    </row>
    <row r="25" spans="13:18" x14ac:dyDescent="0.2">
      <c r="M25" s="70">
        <v>5</v>
      </c>
      <c r="N25" s="52"/>
      <c r="O25" s="52"/>
      <c r="P25" s="52"/>
      <c r="Q25" s="52"/>
      <c r="R25" s="52"/>
    </row>
    <row r="26" spans="13:18" x14ac:dyDescent="0.2">
      <c r="M26" s="70">
        <v>10</v>
      </c>
      <c r="N26" s="52"/>
      <c r="O26" s="52"/>
      <c r="P26" s="52"/>
      <c r="Q26" s="52"/>
      <c r="R26" s="52"/>
    </row>
    <row r="27" spans="13:18" x14ac:dyDescent="0.2">
      <c r="M27" s="70">
        <v>14</v>
      </c>
      <c r="N27" s="52"/>
      <c r="O27" s="52"/>
      <c r="P27" s="52"/>
      <c r="Q27" s="52"/>
      <c r="R27" s="52"/>
    </row>
    <row r="28" spans="13:18" x14ac:dyDescent="0.2">
      <c r="M28" s="64"/>
      <c r="N28" s="65"/>
      <c r="O28" s="66"/>
      <c r="P28" s="66"/>
      <c r="Q28" s="66"/>
      <c r="R28" s="66"/>
    </row>
    <row r="40" spans="1:6" x14ac:dyDescent="0.2">
      <c r="A40" s="2" t="s">
        <v>0</v>
      </c>
      <c r="B40" s="2" t="s">
        <v>4</v>
      </c>
      <c r="C40" s="2" t="s">
        <v>5</v>
      </c>
    </row>
    <row r="41" spans="1:6" x14ac:dyDescent="0.2">
      <c r="A41" s="13">
        <v>7.4999999999999997E-2</v>
      </c>
      <c r="B41" s="15">
        <v>0.2</v>
      </c>
      <c r="C41" s="2">
        <v>5</v>
      </c>
      <c r="E41" s="59"/>
      <c r="F41" s="59"/>
    </row>
    <row r="42" spans="1:6" x14ac:dyDescent="0.2">
      <c r="A42" s="13">
        <v>0.15</v>
      </c>
      <c r="B42" s="16"/>
      <c r="C42" s="2"/>
      <c r="E42" s="61"/>
      <c r="F42" s="61"/>
    </row>
    <row r="43" spans="1:6" x14ac:dyDescent="0.2">
      <c r="A43" s="13">
        <v>0.3</v>
      </c>
      <c r="B43" s="16">
        <v>4</v>
      </c>
      <c r="C43" s="2">
        <v>14</v>
      </c>
      <c r="E43" s="121"/>
      <c r="F43" s="60"/>
    </row>
    <row r="44" spans="1:6" x14ac:dyDescent="0.2">
      <c r="A44" s="13">
        <v>0.6</v>
      </c>
      <c r="B44" s="16"/>
      <c r="C44" s="2"/>
      <c r="E44" s="121"/>
      <c r="F44" s="60"/>
    </row>
    <row r="45" spans="1:6" x14ac:dyDescent="0.2">
      <c r="A45" s="13">
        <v>1.18</v>
      </c>
      <c r="B45" s="16">
        <v>16</v>
      </c>
      <c r="C45" s="2">
        <v>40</v>
      </c>
      <c r="E45" s="121"/>
      <c r="F45" s="60"/>
    </row>
    <row r="46" spans="1:6" x14ac:dyDescent="0.2">
      <c r="A46" s="13">
        <v>2.36</v>
      </c>
      <c r="B46" s="16"/>
      <c r="C46" s="2"/>
      <c r="E46" s="121"/>
      <c r="F46" s="60"/>
    </row>
    <row r="47" spans="1:6" x14ac:dyDescent="0.2">
      <c r="A47" s="13">
        <v>5</v>
      </c>
      <c r="B47" s="16">
        <v>38</v>
      </c>
      <c r="C47" s="2">
        <v>75</v>
      </c>
      <c r="E47" s="121"/>
      <c r="F47" s="60"/>
    </row>
    <row r="48" spans="1:6" x14ac:dyDescent="0.2">
      <c r="A48" s="14">
        <v>7</v>
      </c>
      <c r="B48" s="17"/>
      <c r="C48" s="2">
        <v>100</v>
      </c>
      <c r="E48" s="121"/>
      <c r="F48" s="60"/>
    </row>
    <row r="49" spans="1:6" x14ac:dyDescent="0.2">
      <c r="A49" s="13">
        <v>10</v>
      </c>
      <c r="B49" s="16">
        <v>95</v>
      </c>
      <c r="C49" s="2">
        <v>100</v>
      </c>
      <c r="E49" s="121"/>
      <c r="F49" s="60"/>
    </row>
    <row r="50" spans="1:6" x14ac:dyDescent="0.2">
      <c r="A50" s="14">
        <v>14</v>
      </c>
      <c r="B50" s="16">
        <v>100</v>
      </c>
      <c r="C50" s="2">
        <v>100</v>
      </c>
      <c r="E50" s="122"/>
      <c r="F50" s="60"/>
    </row>
    <row r="51" spans="1:6" x14ac:dyDescent="0.2">
      <c r="E51" s="59"/>
      <c r="F51" s="59"/>
    </row>
    <row r="52" spans="1:6" x14ac:dyDescent="0.2">
      <c r="E52" s="59"/>
      <c r="F52" s="59"/>
    </row>
  </sheetData>
  <sheetProtection algorithmName="SHA-512" hashValue="M8YReJEaeL0lt0Y5y2kMHUOkXxMakde2zCqCiL44A4sonCitzeMTTHnBuBmsVFvc49+otMXLfsA9oLDCQX1weQ==" saltValue="luyZcDeImBuncLZWEre5Bg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ignoredErrors>
    <ignoredError sqref="N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G19" sqref="G19"/>
    </sheetView>
  </sheetViews>
  <sheetFormatPr baseColWidth="10" defaultRowHeight="12.75" x14ac:dyDescent="0.2"/>
  <cols>
    <col min="1" max="1" width="16.7109375" style="71" customWidth="1"/>
    <col min="2" max="2" width="11.42578125" style="71"/>
    <col min="3" max="4" width="12.7109375" style="71" customWidth="1"/>
    <col min="5" max="16384" width="11.42578125" style="71"/>
  </cols>
  <sheetData>
    <row r="1" spans="1:15" x14ac:dyDescent="0.2">
      <c r="A1" s="82" t="s">
        <v>17</v>
      </c>
      <c r="C1" s="106"/>
      <c r="D1" s="86" t="s">
        <v>31</v>
      </c>
      <c r="G1" s="86"/>
    </row>
    <row r="3" spans="1:15" x14ac:dyDescent="0.2">
      <c r="D3" s="87" t="s">
        <v>18</v>
      </c>
    </row>
    <row r="4" spans="1:15" x14ac:dyDescent="0.2">
      <c r="D4" s="87" t="s">
        <v>19</v>
      </c>
    </row>
    <row r="5" spans="1:15" x14ac:dyDescent="0.2">
      <c r="A5" s="71" t="s">
        <v>9</v>
      </c>
      <c r="B5" s="120">
        <v>220</v>
      </c>
      <c r="C5" s="71" t="s">
        <v>10</v>
      </c>
      <c r="D5" s="72">
        <v>3.1</v>
      </c>
      <c r="E5" s="86" t="s">
        <v>28</v>
      </c>
      <c r="F5" s="72"/>
    </row>
    <row r="6" spans="1:15" x14ac:dyDescent="0.2">
      <c r="A6" s="71" t="s">
        <v>11</v>
      </c>
      <c r="B6" s="109">
        <v>0.9</v>
      </c>
    </row>
    <row r="7" spans="1:15" x14ac:dyDescent="0.2">
      <c r="A7" s="86" t="s">
        <v>21</v>
      </c>
      <c r="B7" s="73">
        <f>B5*B6</f>
        <v>198</v>
      </c>
      <c r="C7" s="71" t="s">
        <v>10</v>
      </c>
      <c r="F7" s="72"/>
    </row>
    <row r="8" spans="1:15" x14ac:dyDescent="0.2">
      <c r="A8" s="71" t="s">
        <v>12</v>
      </c>
      <c r="B8" s="71">
        <v>3</v>
      </c>
      <c r="C8" s="71" t="s">
        <v>13</v>
      </c>
    </row>
    <row r="9" spans="1:15" x14ac:dyDescent="0.2">
      <c r="A9" s="71" t="s">
        <v>14</v>
      </c>
      <c r="B9" s="93">
        <f>(1000-B8*10-B6*B5-B5/D5)*D9</f>
        <v>1913.818064516129</v>
      </c>
      <c r="C9" s="71" t="s">
        <v>10</v>
      </c>
      <c r="D9" s="101">
        <v>2.73</v>
      </c>
      <c r="E9" s="71" t="s">
        <v>15</v>
      </c>
    </row>
    <row r="10" spans="1:15" x14ac:dyDescent="0.2">
      <c r="H10" s="75"/>
      <c r="I10" s="75"/>
      <c r="J10" s="75"/>
      <c r="K10" s="75"/>
      <c r="L10" s="75"/>
      <c r="M10" s="75"/>
      <c r="N10" s="75"/>
      <c r="O10" s="75"/>
    </row>
    <row r="11" spans="1:15" x14ac:dyDescent="0.2">
      <c r="A11" s="82" t="s">
        <v>24</v>
      </c>
      <c r="B11" s="73"/>
      <c r="C11" s="86" t="s">
        <v>26</v>
      </c>
      <c r="D11" s="86" t="s">
        <v>27</v>
      </c>
      <c r="H11" s="75"/>
      <c r="I11" s="75"/>
      <c r="J11" s="75"/>
      <c r="K11" s="75"/>
      <c r="L11" s="75"/>
      <c r="M11" s="94"/>
      <c r="N11" s="102"/>
      <c r="O11" s="75"/>
    </row>
    <row r="12" spans="1:15" x14ac:dyDescent="0.2">
      <c r="C12" s="87" t="s">
        <v>22</v>
      </c>
      <c r="D12" s="87" t="s">
        <v>23</v>
      </c>
      <c r="H12" s="78"/>
      <c r="I12" s="78"/>
      <c r="J12" s="78"/>
      <c r="K12" s="78"/>
      <c r="L12" s="95"/>
      <c r="M12" s="95"/>
      <c r="N12" s="95"/>
      <c r="O12" s="75"/>
    </row>
    <row r="13" spans="1:15" x14ac:dyDescent="0.2">
      <c r="A13" s="76"/>
      <c r="B13" s="88" t="s">
        <v>30</v>
      </c>
      <c r="C13" s="101">
        <v>33</v>
      </c>
      <c r="D13" s="101">
        <v>50</v>
      </c>
      <c r="E13" s="86" t="s">
        <v>29</v>
      </c>
      <c r="H13" s="78"/>
      <c r="I13" s="78"/>
      <c r="J13" s="78"/>
      <c r="K13" s="95"/>
      <c r="L13" s="95"/>
      <c r="M13" s="95"/>
      <c r="N13" s="95"/>
      <c r="O13" s="75"/>
    </row>
    <row r="14" spans="1:15" x14ac:dyDescent="0.2">
      <c r="A14" s="76"/>
      <c r="B14" s="91" t="s">
        <v>20</v>
      </c>
      <c r="C14" s="76"/>
      <c r="D14" s="76"/>
      <c r="H14" s="78"/>
      <c r="I14" s="75"/>
      <c r="J14" s="78"/>
      <c r="K14" s="78"/>
      <c r="L14" s="78"/>
      <c r="M14" s="96"/>
      <c r="N14" s="81"/>
      <c r="O14" s="75"/>
    </row>
    <row r="15" spans="1:15" x14ac:dyDescent="0.2">
      <c r="A15" s="76"/>
      <c r="B15" s="92" t="s">
        <v>25</v>
      </c>
      <c r="C15" s="89" t="s">
        <v>16</v>
      </c>
      <c r="D15" s="89" t="s">
        <v>16</v>
      </c>
      <c r="H15" s="75"/>
      <c r="I15" s="85"/>
      <c r="J15" s="75"/>
      <c r="K15" s="75"/>
      <c r="L15" s="75"/>
      <c r="M15" s="96"/>
      <c r="N15" s="84"/>
      <c r="O15" s="75"/>
    </row>
    <row r="16" spans="1:15" x14ac:dyDescent="0.2">
      <c r="A16" s="74" t="s">
        <v>9</v>
      </c>
      <c r="B16" s="76"/>
      <c r="C16" s="90">
        <f>$B$5*C13/1000</f>
        <v>7.26</v>
      </c>
      <c r="D16" s="90">
        <f>$B$5*D13/1000</f>
        <v>11</v>
      </c>
      <c r="H16" s="78"/>
      <c r="I16" s="75"/>
      <c r="J16" s="97"/>
      <c r="K16" s="80"/>
      <c r="L16" s="81"/>
      <c r="M16" s="96"/>
      <c r="N16" s="81"/>
      <c r="O16" s="75"/>
    </row>
    <row r="17" spans="1:15" x14ac:dyDescent="0.2">
      <c r="A17" s="103" t="s">
        <v>41</v>
      </c>
      <c r="B17" s="104">
        <v>0.4</v>
      </c>
      <c r="C17" s="90">
        <f>$B$9*$B$17*C13/1000</f>
        <v>25.262398451612903</v>
      </c>
      <c r="D17" s="90">
        <f>$B$9*$B$17*D13/1000</f>
        <v>38.276361290322583</v>
      </c>
      <c r="H17" s="78"/>
      <c r="I17" s="75"/>
      <c r="J17" s="97"/>
      <c r="K17" s="80"/>
      <c r="L17" s="81"/>
      <c r="M17" s="96"/>
      <c r="N17" s="81"/>
      <c r="O17" s="75"/>
    </row>
    <row r="18" spans="1:15" x14ac:dyDescent="0.2">
      <c r="A18" s="105" t="s">
        <v>42</v>
      </c>
      <c r="B18" s="104">
        <v>0.6</v>
      </c>
      <c r="C18" s="90">
        <f>$B$9*$B$18*C13/1000</f>
        <v>37.893597677419351</v>
      </c>
      <c r="D18" s="90">
        <f>$B$9*$B$18*D13/1000</f>
        <v>57.414541935483861</v>
      </c>
      <c r="H18" s="78"/>
      <c r="I18" s="75"/>
      <c r="J18" s="97"/>
      <c r="K18" s="80"/>
      <c r="L18" s="81"/>
      <c r="M18" s="96"/>
      <c r="N18" s="81"/>
      <c r="O18" s="75"/>
    </row>
    <row r="19" spans="1:15" x14ac:dyDescent="0.2">
      <c r="A19" s="105"/>
      <c r="B19" s="104">
        <v>0</v>
      </c>
      <c r="C19" s="77"/>
      <c r="D19" s="77"/>
      <c r="H19" s="78"/>
      <c r="I19" s="75"/>
      <c r="J19" s="97"/>
      <c r="K19" s="80"/>
      <c r="L19" s="81"/>
      <c r="M19" s="96"/>
      <c r="N19" s="81"/>
      <c r="O19" s="75"/>
    </row>
    <row r="20" spans="1:15" x14ac:dyDescent="0.2">
      <c r="A20" s="105" t="s">
        <v>40</v>
      </c>
      <c r="B20" s="104"/>
      <c r="C20" s="123">
        <f>SUM(C17:C18)</f>
        <v>63.155996129032253</v>
      </c>
      <c r="D20" s="123">
        <f>SUM(D17:D18)</f>
        <v>95.690903225806437</v>
      </c>
      <c r="H20" s="78"/>
      <c r="I20" s="78"/>
      <c r="J20" s="97"/>
      <c r="K20" s="81"/>
      <c r="L20" s="81"/>
      <c r="M20" s="96"/>
      <c r="N20" s="81"/>
      <c r="O20" s="75"/>
    </row>
    <row r="21" spans="1:15" x14ac:dyDescent="0.2">
      <c r="A21" s="74" t="s">
        <v>21</v>
      </c>
      <c r="B21" s="76"/>
      <c r="C21" s="90">
        <f>$B$7*C13/1000</f>
        <v>6.5339999999999998</v>
      </c>
      <c r="D21" s="90">
        <f>$B$7*D13/1000</f>
        <v>9.9</v>
      </c>
      <c r="H21" s="78"/>
      <c r="I21" s="78"/>
      <c r="J21" s="81"/>
      <c r="K21" s="78"/>
      <c r="L21" s="81"/>
      <c r="M21" s="96"/>
      <c r="N21" s="81"/>
      <c r="O21" s="75"/>
    </row>
    <row r="22" spans="1:15" x14ac:dyDescent="0.2">
      <c r="H22" s="98"/>
      <c r="I22" s="78"/>
      <c r="J22" s="79"/>
      <c r="K22" s="78"/>
      <c r="L22" s="99"/>
      <c r="M22" s="100"/>
      <c r="N22" s="81"/>
      <c r="O22" s="75"/>
    </row>
    <row r="23" spans="1:15" x14ac:dyDescent="0.2">
      <c r="H23" s="78"/>
      <c r="I23" s="79"/>
      <c r="J23" s="79"/>
      <c r="K23" s="80"/>
      <c r="L23" s="81"/>
      <c r="M23" s="83"/>
      <c r="N23" s="83"/>
      <c r="O23" s="75"/>
    </row>
    <row r="24" spans="1:15" x14ac:dyDescent="0.2">
      <c r="H24" s="75"/>
      <c r="I24" s="75"/>
      <c r="J24" s="75"/>
      <c r="K24" s="75"/>
      <c r="L24" s="75"/>
      <c r="M24" s="75"/>
      <c r="N24" s="75"/>
      <c r="O24" s="75"/>
    </row>
    <row r="25" spans="1:15" x14ac:dyDescent="0.2">
      <c r="J25" s="75"/>
      <c r="K25" s="75"/>
      <c r="L25" s="75"/>
      <c r="M25" s="75"/>
      <c r="N25" s="75"/>
    </row>
  </sheetData>
  <sheetProtection algorithmName="SHA-512" hashValue="zZ3yO35A5+4WuB+6kT9wcvXM1DMDUdmQ8jGprb8bOVKKVO88vl5tTMunOcFBwpRS3O8V+chpVhGyDLK63d3ByQ==" saltValue="cVauCPPrQqNtup342LYEqA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EC4079174B194BBC10A4CE27C11B81" ma:contentTypeVersion="15" ma:contentTypeDescription="Ein neues Dokument erstellen." ma:contentTypeScope="" ma:versionID="801a85e87d65d059a56bf3ed5f580739">
  <xsd:schema xmlns:xsd="http://www.w3.org/2001/XMLSchema" xmlns:xs="http://www.w3.org/2001/XMLSchema" xmlns:p="http://schemas.microsoft.com/office/2006/metadata/properties" xmlns:ns2="b83aed93-d4d2-46cb-860c-aa3e0bc442c8" xmlns:ns3="d5684244-16c9-413c-a2ad-6b6778cf767d" targetNamespace="http://schemas.microsoft.com/office/2006/metadata/properties" ma:root="true" ma:fieldsID="d062ce5d3d82f946ff6df5c2e224033b" ns2:_="" ns3:_="">
    <xsd:import namespace="b83aed93-d4d2-46cb-860c-aa3e0bc442c8"/>
    <xsd:import namespace="d5684244-16c9-413c-a2ad-6b6778cf76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aed93-d4d2-46cb-860c-aa3e0bc44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434f55e-849d-498c-ac4e-2eb65316c0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84244-16c9-413c-a2ad-6b6778cf767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65a1dda-7112-4162-9419-9e809c519e81}" ma:internalName="TaxCatchAll" ma:showField="CatchAllData" ma:web="d5684244-16c9-413c-a2ad-6b6778cf7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684244-16c9-413c-a2ad-6b6778cf767d" xsi:nil="true"/>
    <lcf76f155ced4ddcb4097134ff3c332f xmlns="b83aed93-d4d2-46cb-860c-aa3e0bc442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41AA00-3E31-41F6-8A1D-EC75F126CA2B}"/>
</file>

<file path=customXml/itemProps2.xml><?xml version="1.0" encoding="utf-8"?>
<ds:datastoreItem xmlns:ds="http://schemas.openxmlformats.org/officeDocument/2006/customXml" ds:itemID="{6E038C7A-332B-45D5-B684-7C22C0B01F7B}"/>
</file>

<file path=customXml/itemProps3.xml><?xml version="1.0" encoding="utf-8"?>
<ds:datastoreItem xmlns:ds="http://schemas.openxmlformats.org/officeDocument/2006/customXml" ds:itemID="{5D90E47B-F6D7-414E-9F33-476EEFC690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example</vt:lpstr>
      <vt:lpstr>Grading Curve</vt:lpstr>
      <vt:lpstr>Mixture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Autor1</dc:creator>
  <cp:lastModifiedBy>Autor1</cp:lastModifiedBy>
  <dcterms:created xsi:type="dcterms:W3CDTF">2023-09-26T11:49:14Z</dcterms:created>
  <dcterms:modified xsi:type="dcterms:W3CDTF">2023-11-17T15:52:30Z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0x01010047EC4079174B194BBC10A4CE27C11B81</vt:lpwstr>
  </property>
  <property fmtid="{D5CDD505-2E9C-101B-9397-08002B2CF9AE}" pid="3" name="MediaServiceImageTags">
    <vt:lpwstr/>
  </property>
</Properties>
</file>